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ii_4_3" sheetId="1" r:id="rId1"/>
    <sheet name="ii_4_67" sheetId="2" r:id="rId2"/>
    <sheet name="satz_ganz" sheetId="3" r:id="rId3"/>
    <sheet name="68" sheetId="4" r:id="rId4"/>
  </sheets>
  <definedNames>
    <definedName name="_xlnm.Print_Area" localSheetId="1">'ii_4_67'!$A:$I</definedName>
  </definedNames>
  <calcPr fullCalcOnLoad="1"/>
</workbook>
</file>

<file path=xl/sharedStrings.xml><?xml version="1.0" encoding="utf-8"?>
<sst xmlns="http://schemas.openxmlformats.org/spreadsheetml/2006/main" count="46" uniqueCount="32">
  <si>
    <t>HS</t>
  </si>
  <si>
    <t>GS</t>
  </si>
  <si>
    <t xml:space="preserve">Eingabe: </t>
  </si>
  <si>
    <t>HS nach Komma=1</t>
  </si>
  <si>
    <t>HS bis Komma=1</t>
  </si>
  <si>
    <t>howto:</t>
  </si>
  <si>
    <t>GS 2 =2</t>
  </si>
  <si>
    <t>GS 1 = 1</t>
  </si>
  <si>
    <t>GS 1</t>
  </si>
  <si>
    <t>HS 2 = 2</t>
  </si>
  <si>
    <t>GS 2</t>
  </si>
  <si>
    <t>HS 2</t>
  </si>
  <si>
    <t>GS = 1</t>
  </si>
  <si>
    <t>HS = 1</t>
  </si>
  <si>
    <t>GS = 1
ganz = 11</t>
  </si>
  <si>
    <t>GS = 1
ganz = 14</t>
  </si>
  <si>
    <t>HS = 1, AcI=11; DD=111</t>
  </si>
  <si>
    <t>68, 14</t>
  </si>
  <si>
    <t>68, 7</t>
  </si>
  <si>
    <t>68, 5</t>
  </si>
  <si>
    <t>RV =1-4</t>
  </si>
  <si>
    <t>AcI (1 11 111 1111)</t>
  </si>
  <si>
    <t>68, 3</t>
  </si>
  <si>
    <t>68, 1</t>
  </si>
  <si>
    <t>68, 1 - 1 11</t>
  </si>
  <si>
    <t>68, 3 - 1</t>
  </si>
  <si>
    <t>Fragesatz + Relativsatz</t>
  </si>
  <si>
    <t>HS + FS + RS + NcI</t>
  </si>
  <si>
    <t>HS + RS=1</t>
  </si>
  <si>
    <t>HS=1; FS=2; RS=3; NcI=4</t>
  </si>
  <si>
    <t>Forts. folgt</t>
  </si>
  <si>
    <t>Syntax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</si>
</sst>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7]dddd\,\ d\.\ mmmm\ yyyy"/>
    <numFmt numFmtId="169" formatCode="00000"/>
  </numFmts>
  <fonts count="6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0" xfId="0" applyFont="1" applyFill="1" applyBorder="1" applyAlignment="1">
      <alignment horizontal="left" wrapText="1" readingOrder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1" fillId="2" borderId="0" xfId="0" applyFont="1" applyFill="1" applyBorder="1" applyAlignment="1">
      <alignment horizontal="left" vertical="top" wrapText="1" readingOrder="1"/>
    </xf>
    <xf numFmtId="0" fontId="1" fillId="2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1" fillId="2" borderId="2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wrapText="1" readingOrder="1"/>
    </xf>
    <xf numFmtId="0" fontId="1" fillId="2" borderId="0" xfId="0" applyFont="1" applyFill="1" applyAlignment="1">
      <alignment wrapText="1"/>
    </xf>
    <xf numFmtId="0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1" fillId="2" borderId="0" xfId="0" applyFont="1" applyFill="1" applyBorder="1" applyAlignment="1">
      <alignment horizontal="left" vertical="top" wrapText="1" readingOrder="1"/>
    </xf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" borderId="0" xfId="0" applyFont="1" applyFill="1" applyBorder="1" applyAlignment="1">
      <alignment wrapText="1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4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2" borderId="4" xfId="0" applyFont="1" applyFill="1" applyBorder="1" applyAlignment="1">
      <alignment vertical="top"/>
    </xf>
    <xf numFmtId="0" fontId="0" fillId="0" borderId="5" xfId="0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A2" sqref="A2:I5"/>
    </sheetView>
  </sheetViews>
  <sheetFormatPr defaultColWidth="9.140625" defaultRowHeight="12.75"/>
  <cols>
    <col min="1" max="1" width="27.8515625" style="1" customWidth="1"/>
    <col min="2" max="3" width="9.140625" style="2" customWidth="1"/>
    <col min="4" max="4" width="7.140625" style="2" customWidth="1"/>
    <col min="5" max="5" width="9.140625" style="2" hidden="1" customWidth="1"/>
    <col min="6" max="6" width="27.8515625" style="2" customWidth="1"/>
    <col min="7" max="9" width="9.140625" style="2" customWidth="1"/>
    <col min="10" max="10" width="13.7109375" style="2" customWidth="1"/>
    <col min="11" max="11" width="31.7109375" style="2" customWidth="1"/>
    <col min="12" max="14" width="9.140625" style="2" customWidth="1"/>
    <col min="15" max="15" width="9.140625" style="3" customWidth="1"/>
  </cols>
  <sheetData>
    <row r="1" spans="1:15" ht="20.25">
      <c r="A1" s="45" t="s">
        <v>26</v>
      </c>
      <c r="B1" s="25"/>
      <c r="J1" s="5" t="s">
        <v>31</v>
      </c>
      <c r="O1" s="2"/>
    </row>
    <row r="2" spans="1:15" ht="25.5" customHeight="1">
      <c r="A2" s="53" t="str">
        <f>IF(L13=1,"Unde igitur potius incipiam quam ab ea civitate quae tibi una in amore atque in deliciis fuit, aut ex quo potius numero quam ex ipsis laudatoribus tuis? --&gt; Geht Wort für Wort","")</f>
        <v>Unde igitur potius incipiam quam ab ea civitate quae tibi una in amore atque in deliciis fuit, aut ex quo potius numero quam ex ipsis laudatoribus tuis? --&gt; Geht Wort für Wort</v>
      </c>
      <c r="B2" s="53"/>
      <c r="C2" s="53"/>
      <c r="D2" s="53"/>
      <c r="E2" s="53"/>
      <c r="F2" s="53"/>
      <c r="G2" s="53"/>
      <c r="H2" s="53"/>
      <c r="I2" s="53"/>
      <c r="J2" s="29"/>
      <c r="K2" s="29"/>
      <c r="L2" s="29"/>
      <c r="M2" s="29"/>
      <c r="N2" s="29"/>
      <c r="O2" s="2"/>
    </row>
    <row r="3" spans="1:14" ht="20.25">
      <c r="A3" s="53"/>
      <c r="B3" s="53"/>
      <c r="C3" s="53"/>
      <c r="D3" s="53"/>
      <c r="E3" s="53"/>
      <c r="F3" s="53"/>
      <c r="G3" s="53"/>
      <c r="H3" s="53"/>
      <c r="I3" s="53"/>
      <c r="J3" s="29"/>
      <c r="K3" s="29"/>
      <c r="L3" s="29"/>
      <c r="M3" s="29"/>
      <c r="N3" s="29"/>
    </row>
    <row r="4" spans="1:14" ht="20.25">
      <c r="A4" s="54"/>
      <c r="B4" s="54"/>
      <c r="C4" s="54"/>
      <c r="D4" s="54"/>
      <c r="E4" s="54"/>
      <c r="F4" s="54"/>
      <c r="G4" s="54"/>
      <c r="H4" s="54"/>
      <c r="I4" s="54"/>
      <c r="J4" s="29"/>
      <c r="K4" s="29"/>
      <c r="L4" s="29"/>
      <c r="M4" s="29"/>
      <c r="N4" s="29"/>
    </row>
    <row r="5" spans="1:14" ht="20.25">
      <c r="A5" s="54"/>
      <c r="B5" s="54"/>
      <c r="C5" s="54"/>
      <c r="D5" s="54"/>
      <c r="E5" s="54"/>
      <c r="F5" s="54"/>
      <c r="G5" s="54"/>
      <c r="H5" s="54"/>
      <c r="I5" s="54"/>
      <c r="J5" s="29"/>
      <c r="K5" s="29"/>
      <c r="L5" s="29"/>
      <c r="M5" s="29"/>
      <c r="N5" s="29"/>
    </row>
    <row r="6" spans="10:14" ht="20.25">
      <c r="J6" s="29"/>
      <c r="K6" s="29"/>
      <c r="L6" s="29"/>
      <c r="M6" s="29"/>
      <c r="N6" s="29"/>
    </row>
    <row r="7" spans="1:14" ht="20.25">
      <c r="A7" s="6" t="s">
        <v>27</v>
      </c>
      <c r="J7" s="29"/>
      <c r="K7" s="29"/>
      <c r="L7" s="29"/>
      <c r="M7" s="29"/>
      <c r="N7" s="29"/>
    </row>
    <row r="8" spans="1:14" ht="26.25" customHeight="1">
      <c r="A8" s="46" t="str">
        <f>IF(L14=1,"Facilius enim perspicietur",IF(L14=2,"qualis apud eos fueris",IF(L14=3,"qui te oderunt, qui accusant, qui persequuntur",IF(L14=4,"cum apud tuos Mamertinos inveniare improbissima ratione esse praedatus",""))))</f>
        <v>cum apud tuos Mamertinos inveniare improbissima ratione esse praedatus</v>
      </c>
      <c r="B8" s="47"/>
      <c r="C8" s="47"/>
      <c r="D8" s="47"/>
      <c r="E8" s="47"/>
      <c r="F8" s="47"/>
      <c r="J8" s="23" t="str">
        <f>IF(M14=1,"facilius enim perspicietur = HS",IF(M14=2,"qualis apud eos fueris = ind. Fragesatz: wie beschaffen du .. Warst",IF(M14=3,"qui ..., qui ..., qui = Relativsätze",IF(M14=4,"NcI: inveniaris praedatus esse = du wirst gefunden, geraubt zu haben, vgl. engl. you are found to have robbed - cum=wenn",""))))</f>
        <v>NcI: inveniaris praedatus esse = du wirst gefunden, geraubt zu haben, vgl. engl. you are found to have robbed - cum=wenn</v>
      </c>
      <c r="K8" s="23"/>
      <c r="L8" s="23"/>
      <c r="M8" s="23"/>
      <c r="N8" s="23"/>
    </row>
    <row r="9" spans="1:14" ht="20.25">
      <c r="A9" s="47"/>
      <c r="B9" s="47"/>
      <c r="C9" s="47"/>
      <c r="D9" s="47"/>
      <c r="E9" s="47"/>
      <c r="F9" s="47"/>
      <c r="J9" s="23"/>
      <c r="K9" s="23"/>
      <c r="L9" s="23"/>
      <c r="M9" s="23"/>
      <c r="N9" s="23"/>
    </row>
    <row r="10" spans="10:14" ht="20.25">
      <c r="J10" s="23"/>
      <c r="K10" s="23"/>
      <c r="L10" s="23"/>
      <c r="M10" s="23"/>
      <c r="N10" s="23"/>
    </row>
    <row r="11" ht="20.25">
      <c r="A11" s="5" t="s">
        <v>30</v>
      </c>
    </row>
    <row r="12" spans="11:13" ht="28.5" customHeight="1">
      <c r="K12" s="4" t="s">
        <v>5</v>
      </c>
      <c r="L12" s="4" t="s">
        <v>2</v>
      </c>
      <c r="M12" s="4"/>
    </row>
    <row r="13" spans="11:13" ht="20.25">
      <c r="K13" s="4" t="s">
        <v>28</v>
      </c>
      <c r="L13" s="4">
        <v>1</v>
      </c>
      <c r="M13" s="4"/>
    </row>
    <row r="14" spans="1:13" ht="20.25">
      <c r="A14" s="6"/>
      <c r="K14" s="48" t="s">
        <v>29</v>
      </c>
      <c r="L14" s="50">
        <v>4</v>
      </c>
      <c r="M14" s="50">
        <v>4</v>
      </c>
    </row>
    <row r="15" spans="1:13" ht="20.25">
      <c r="A15" s="24"/>
      <c r="B15" s="25"/>
      <c r="C15" s="25"/>
      <c r="D15" s="25"/>
      <c r="E15" s="25"/>
      <c r="F15" s="25"/>
      <c r="G15" s="25"/>
      <c r="K15" s="49"/>
      <c r="L15" s="51"/>
      <c r="M15" s="52"/>
    </row>
    <row r="16" spans="1:13" ht="20.25">
      <c r="A16" s="26"/>
      <c r="B16" s="25"/>
      <c r="C16" s="25"/>
      <c r="D16" s="25"/>
      <c r="E16" s="25"/>
      <c r="F16" s="25"/>
      <c r="G16" s="25"/>
      <c r="K16" s="4"/>
      <c r="L16" s="4"/>
      <c r="M16" s="4"/>
    </row>
    <row r="17" spans="1:13" ht="20.25">
      <c r="A17" s="6"/>
      <c r="K17" s="4"/>
      <c r="L17" s="4"/>
      <c r="M17" s="4"/>
    </row>
    <row r="18" spans="11:13" ht="20.25">
      <c r="K18" s="4"/>
      <c r="L18" s="4"/>
      <c r="M18" s="4"/>
    </row>
    <row r="19" spans="11:13" ht="20.25">
      <c r="K19" s="4"/>
      <c r="L19" s="4"/>
      <c r="M19" s="4"/>
    </row>
    <row r="20" ht="20.25">
      <c r="A20" s="6"/>
    </row>
    <row r="21" spans="1:10" ht="20.25">
      <c r="A21" s="24"/>
      <c r="B21" s="27"/>
      <c r="C21" s="27"/>
      <c r="D21" s="27"/>
      <c r="E21" s="27"/>
      <c r="F21" s="27"/>
      <c r="J21" s="5"/>
    </row>
    <row r="22" spans="1:14" ht="20.25">
      <c r="A22" s="28"/>
      <c r="B22" s="27"/>
      <c r="C22" s="27"/>
      <c r="D22" s="27"/>
      <c r="E22" s="27"/>
      <c r="F22" s="27"/>
      <c r="J22" s="29"/>
      <c r="K22" s="29"/>
      <c r="L22" s="29"/>
      <c r="M22" s="29"/>
      <c r="N22" s="29"/>
    </row>
    <row r="23" spans="1:14" ht="20.25">
      <c r="A23" s="28"/>
      <c r="B23" s="27"/>
      <c r="C23" s="27"/>
      <c r="D23" s="27"/>
      <c r="E23" s="27"/>
      <c r="F23" s="27"/>
      <c r="J23" s="29"/>
      <c r="K23" s="29"/>
      <c r="L23" s="29"/>
      <c r="M23" s="29"/>
      <c r="N23" s="29"/>
    </row>
  </sheetData>
  <mergeCells count="12">
    <mergeCell ref="A1:B1"/>
    <mergeCell ref="K14:K15"/>
    <mergeCell ref="L14:L15"/>
    <mergeCell ref="M14:M15"/>
    <mergeCell ref="A15:G16"/>
    <mergeCell ref="A21:F23"/>
    <mergeCell ref="J22:N23"/>
    <mergeCell ref="J2:N4"/>
    <mergeCell ref="J5:N7"/>
    <mergeCell ref="A8:F9"/>
    <mergeCell ref="J8:N10"/>
    <mergeCell ref="A2:I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2" sqref="A2:I3"/>
    </sheetView>
  </sheetViews>
  <sheetFormatPr defaultColWidth="9.140625" defaultRowHeight="12.75"/>
  <cols>
    <col min="1" max="1" width="26.8515625" style="1" customWidth="1"/>
    <col min="2" max="3" width="9.140625" style="2" customWidth="1"/>
    <col min="4" max="4" width="7.140625" style="2" customWidth="1"/>
    <col min="5" max="5" width="9.140625" style="2" hidden="1" customWidth="1"/>
    <col min="6" max="6" width="27.8515625" style="2" customWidth="1"/>
    <col min="7" max="9" width="9.140625" style="2" customWidth="1"/>
    <col min="10" max="10" width="15.00390625" style="2" customWidth="1"/>
    <col min="11" max="11" width="26.57421875" style="2" customWidth="1"/>
    <col min="12" max="14" width="9.140625" style="2" customWidth="1"/>
    <col min="15" max="15" width="9.140625" style="3" customWidth="1"/>
  </cols>
  <sheetData>
    <row r="1" spans="1:15" ht="20.25">
      <c r="A1" s="5" t="s">
        <v>0</v>
      </c>
      <c r="J1" s="5" t="s">
        <v>0</v>
      </c>
      <c r="O1" s="2"/>
    </row>
    <row r="2" spans="1:15" ht="25.5" customHeight="1">
      <c r="A2" s="30" t="str">
        <f>IF(L13=1,"tamen tum se in illo conventu civium Romanorum 
dare donare dicare consecrare Iovi Optimo Maximo, ...","")</f>
        <v>tamen tum se in illo conventu civium Romanorum 
dare donare dicare consecrare Iovi Optimo Maximo, ...</v>
      </c>
      <c r="B2" s="30"/>
      <c r="C2" s="30"/>
      <c r="D2" s="30"/>
      <c r="E2" s="30"/>
      <c r="F2" s="30"/>
      <c r="G2" s="30"/>
      <c r="H2" s="30"/>
      <c r="I2" s="30"/>
      <c r="J2" s="29">
        <f>IF(M13=1,"dennoch gebe, schenke, widme, weihe er ihn in dieser Versammlung der römischen Bürger dem Jupiter Optimus Maximus","")</f>
      </c>
      <c r="K2" s="29"/>
      <c r="L2" s="29"/>
      <c r="M2" s="29"/>
      <c r="N2" s="29"/>
      <c r="O2" s="2"/>
    </row>
    <row r="3" spans="1:14" ht="20.25">
      <c r="A3" s="30"/>
      <c r="B3" s="30"/>
      <c r="C3" s="30"/>
      <c r="D3" s="30"/>
      <c r="E3" s="30"/>
      <c r="F3" s="30"/>
      <c r="G3" s="30"/>
      <c r="H3" s="30"/>
      <c r="I3" s="30"/>
      <c r="J3" s="29"/>
      <c r="K3" s="29"/>
      <c r="L3" s="29"/>
      <c r="M3" s="29"/>
      <c r="N3" s="29"/>
    </row>
    <row r="4" spans="1:14" ht="20.25">
      <c r="A4" s="7"/>
      <c r="B4" s="7"/>
      <c r="C4" s="7"/>
      <c r="D4" s="7"/>
      <c r="E4" s="7"/>
      <c r="F4" s="7"/>
      <c r="G4" s="7"/>
      <c r="H4" s="7"/>
      <c r="I4" s="7"/>
      <c r="J4" s="29"/>
      <c r="K4" s="29"/>
      <c r="L4" s="29"/>
      <c r="M4" s="29"/>
      <c r="N4" s="29"/>
    </row>
    <row r="5" spans="1:14" ht="20.25">
      <c r="A5" s="1" t="str">
        <f>IF(L14=1,"testemque ipsum Iovem suae voluntatis ac religionis adhibere","")</f>
        <v>testemque ipsum Iovem suae voluntatis ac religionis adhibere</v>
      </c>
      <c r="J5" s="29">
        <f>IF(M14=1,"und rufe Jupiter selbst als Zeugen seiner Frömmigkeit und seines guten Willens an","")</f>
      </c>
      <c r="K5" s="29"/>
      <c r="L5" s="29"/>
      <c r="M5" s="29"/>
      <c r="N5" s="29"/>
    </row>
    <row r="6" spans="10:14" ht="20.25">
      <c r="J6" s="29"/>
      <c r="K6" s="29"/>
      <c r="L6" s="29"/>
      <c r="M6" s="29"/>
      <c r="N6" s="29"/>
    </row>
    <row r="7" spans="1:14" ht="20.25">
      <c r="A7" s="6" t="s">
        <v>1</v>
      </c>
      <c r="J7" s="29"/>
      <c r="K7" s="29"/>
      <c r="L7" s="29"/>
      <c r="M7" s="29"/>
      <c r="N7" s="29"/>
    </row>
    <row r="8" spans="1:14" ht="26.25" customHeight="1">
      <c r="A8" s="31" t="str">
        <f>IF(L15=1,"id etsi antea iam mente et cogitatione sua fratrisque sui consecratum esset","")</f>
        <v>id etsi antea iam mente et cogitatione sua fratrisque sui consecratum esset</v>
      </c>
      <c r="B8" s="25"/>
      <c r="C8" s="25"/>
      <c r="D8" s="25"/>
      <c r="E8" s="25"/>
      <c r="F8" s="25"/>
      <c r="J8" s="29">
        <f>IF(M15=1,"er habe ihn schon vorher nach eigener Überlegung und Beratung mit seinem Bruder geweiht","")</f>
      </c>
      <c r="K8" s="29"/>
      <c r="L8" s="29"/>
      <c r="M8" s="29"/>
      <c r="N8" s="29"/>
    </row>
    <row r="9" spans="1:14" ht="20.25">
      <c r="A9" s="25"/>
      <c r="B9" s="25"/>
      <c r="C9" s="25"/>
      <c r="D9" s="25"/>
      <c r="E9" s="25"/>
      <c r="F9" s="25"/>
      <c r="J9" s="29"/>
      <c r="K9" s="29"/>
      <c r="L9" s="29"/>
      <c r="M9" s="29"/>
      <c r="N9" s="29"/>
    </row>
    <row r="10" spans="10:14" ht="20.25">
      <c r="J10" s="29"/>
      <c r="K10" s="29"/>
      <c r="L10" s="29"/>
      <c r="M10" s="29"/>
      <c r="N10" s="29"/>
    </row>
    <row r="11" ht="20.25">
      <c r="A11" s="5" t="s">
        <v>0</v>
      </c>
    </row>
    <row r="12" spans="1:13" ht="28.5" customHeight="1">
      <c r="A12" s="1" t="str">
        <f>IF($L16=1,"Rex Antiochus praeceps provincia populi Romani exturbatus est","")</f>
        <v>Rex Antiochus praeceps provincia populi Romani exturbatus est</v>
      </c>
      <c r="K12" s="4" t="s">
        <v>5</v>
      </c>
      <c r="L12" s="4" t="s">
        <v>2</v>
      </c>
      <c r="M12" s="4"/>
    </row>
    <row r="13" spans="11:13" ht="20.25">
      <c r="K13" s="4" t="s">
        <v>4</v>
      </c>
      <c r="L13" s="4">
        <v>1</v>
      </c>
      <c r="M13" s="4"/>
    </row>
    <row r="14" spans="1:13" ht="20.25">
      <c r="A14" s="6" t="s">
        <v>8</v>
      </c>
      <c r="K14" s="4" t="s">
        <v>3</v>
      </c>
      <c r="L14" s="4">
        <v>1</v>
      </c>
      <c r="M14" s="4"/>
    </row>
    <row r="15" spans="1:13" ht="20.25">
      <c r="A15" s="24" t="str">
        <f>IF(L17=1,"qui Romae ante oculos omnium nostrum biennium fere comitatu regio atque ornatu fuisset","")</f>
        <v>qui Romae ante oculos omnium nostrum biennium fere comitatu regio atque ornatu fuisset</v>
      </c>
      <c r="B15" s="25"/>
      <c r="C15" s="25"/>
      <c r="D15" s="25"/>
      <c r="E15" s="25"/>
      <c r="F15" s="25"/>
      <c r="G15" s="25"/>
      <c r="K15" s="4" t="s">
        <v>12</v>
      </c>
      <c r="L15" s="4">
        <v>1</v>
      </c>
      <c r="M15" s="4"/>
    </row>
    <row r="16" spans="1:13" ht="20.25">
      <c r="A16" s="26"/>
      <c r="B16" s="25"/>
      <c r="C16" s="25"/>
      <c r="D16" s="25"/>
      <c r="E16" s="25"/>
      <c r="F16" s="25"/>
      <c r="G16" s="25"/>
      <c r="K16" s="4" t="s">
        <v>13</v>
      </c>
      <c r="L16" s="4">
        <v>1</v>
      </c>
      <c r="M16" s="4"/>
    </row>
    <row r="17" spans="1:13" ht="20.25">
      <c r="A17" s="6" t="s">
        <v>10</v>
      </c>
      <c r="K17" s="4" t="s">
        <v>7</v>
      </c>
      <c r="L17" s="4">
        <v>1</v>
      </c>
      <c r="M17" s="4"/>
    </row>
    <row r="18" spans="1:13" ht="20.25">
      <c r="A18" s="1" t="str">
        <f>IF(L18=2,"cum amicus et socius populi Romani esset","")</f>
        <v>cum amicus et socius populi Romani esset</v>
      </c>
      <c r="K18" s="4" t="s">
        <v>6</v>
      </c>
      <c r="L18" s="4">
        <v>2</v>
      </c>
      <c r="M18" s="4"/>
    </row>
    <row r="19" spans="11:13" ht="20.25">
      <c r="K19" s="4" t="s">
        <v>9</v>
      </c>
      <c r="L19" s="4">
        <v>2</v>
      </c>
      <c r="M19" s="4"/>
    </row>
    <row r="20" ht="20.25">
      <c r="A20" s="6" t="s">
        <v>11</v>
      </c>
    </row>
    <row r="21" spans="1:10" ht="20.25">
      <c r="A21" s="24" t="str">
        <f>IF(L19=2,"is amicissimo patre, avo, maioribus, antiquissimis et clarissimis regibus, 
opulentissimo et maximo regno ... exturbatus est","")</f>
        <v>is amicissimo patre, avo, maioribus, antiquissimis et clarissimis regibus, 
opulentissimo et maximo regno ... exturbatus est</v>
      </c>
      <c r="B21" s="27"/>
      <c r="C21" s="27"/>
      <c r="D21" s="27"/>
      <c r="E21" s="27"/>
      <c r="F21" s="27"/>
      <c r="J21" s="5" t="s">
        <v>0</v>
      </c>
    </row>
    <row r="22" spans="1:14" ht="20.25">
      <c r="A22" s="28"/>
      <c r="B22" s="27"/>
      <c r="C22" s="27"/>
      <c r="D22" s="27"/>
      <c r="E22" s="27"/>
      <c r="F22" s="27"/>
      <c r="J22" s="29">
        <f>IF(M16=1,"König/Prinz Antiochius wurde kopfüber aus der Provinz geworfen","")</f>
      </c>
      <c r="K22" s="29"/>
      <c r="L22" s="29"/>
      <c r="M22" s="29"/>
      <c r="N22" s="29"/>
    </row>
    <row r="23" spans="1:14" ht="20.25">
      <c r="A23" s="28"/>
      <c r="B23" s="27"/>
      <c r="C23" s="27"/>
      <c r="D23" s="27"/>
      <c r="E23" s="27"/>
      <c r="F23" s="27"/>
      <c r="J23" s="29"/>
      <c r="K23" s="29"/>
      <c r="L23" s="29"/>
      <c r="M23" s="29"/>
      <c r="N23" s="29"/>
    </row>
  </sheetData>
  <mergeCells count="8">
    <mergeCell ref="A21:F23"/>
    <mergeCell ref="A2:I3"/>
    <mergeCell ref="J2:N4"/>
    <mergeCell ref="J5:N7"/>
    <mergeCell ref="J8:N10"/>
    <mergeCell ref="A15:G16"/>
    <mergeCell ref="J22:N23"/>
    <mergeCell ref="A8:F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1" sqref="A1:H3"/>
    </sheetView>
  </sheetViews>
  <sheetFormatPr defaultColWidth="9.140625" defaultRowHeight="12.75"/>
  <cols>
    <col min="1" max="1" width="10.421875" style="0" customWidth="1"/>
    <col min="11" max="11" width="20.28125" style="0" customWidth="1"/>
    <col min="12" max="12" width="13.00390625" style="0" customWidth="1"/>
  </cols>
  <sheetData>
    <row r="1" spans="1:8" ht="12.75">
      <c r="A1" s="33">
        <f>IF(L15=1,"id etsi antea iam mente et cogitatione sua fratrisque sui consecratum esset, ...",IF(L15=11,"id etsi antea iam mente et cogitatione sua fratrisque sui consecratum esset, tamen tum se in illo conventu civium, ...",""))</f>
      </c>
      <c r="B1" s="33"/>
      <c r="C1" s="33"/>
      <c r="D1" s="33"/>
      <c r="E1" s="33"/>
      <c r="F1" s="33"/>
      <c r="G1" s="33"/>
      <c r="H1" s="25"/>
    </row>
    <row r="2" spans="1:8" ht="12.75">
      <c r="A2" s="33"/>
      <c r="B2" s="33"/>
      <c r="C2" s="33"/>
      <c r="D2" s="33"/>
      <c r="E2" s="33"/>
      <c r="F2" s="33"/>
      <c r="G2" s="33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4" spans="1:8" ht="12.75">
      <c r="A4" s="32">
        <f>IF(L18=1,"Quem ad modum hoc accepturas nationes exteras putasti, ...",IF(L18=11,"quem ad modum huius tui facti famam in regna aliorum atque in ultimas terras perventuram putasti",IF(L18=111,"cum audirent a praetore populi Romani in provincia violatum regem, spoliatum hospitem, eiectum socium populi Romani atque amicum","")))</f>
      </c>
      <c r="B4" s="32"/>
      <c r="C4" s="32"/>
      <c r="D4" s="32"/>
      <c r="E4" s="32"/>
      <c r="F4" s="25"/>
      <c r="G4" s="25"/>
      <c r="H4" s="25"/>
    </row>
    <row r="5" spans="1:8" ht="12.75">
      <c r="A5" s="25"/>
      <c r="B5" s="25"/>
      <c r="C5" s="25"/>
      <c r="D5" s="25"/>
      <c r="E5" s="25"/>
      <c r="F5" s="25"/>
      <c r="G5" s="25"/>
      <c r="H5" s="25"/>
    </row>
    <row r="6" spans="1:8" ht="12.75">
      <c r="A6" s="25"/>
      <c r="B6" s="25"/>
      <c r="C6" s="25"/>
      <c r="D6" s="25"/>
      <c r="E6" s="25"/>
      <c r="F6" s="25"/>
      <c r="G6" s="25"/>
      <c r="H6" s="25"/>
    </row>
    <row r="7" spans="1:8" ht="12.75">
      <c r="A7" s="25"/>
      <c r="B7" s="25"/>
      <c r="C7" s="25"/>
      <c r="D7" s="25"/>
      <c r="E7" s="25"/>
      <c r="F7" s="25"/>
      <c r="G7" s="25"/>
      <c r="H7" s="25"/>
    </row>
    <row r="8" spans="1:8" ht="12.75">
      <c r="A8" s="11"/>
      <c r="B8" s="11"/>
      <c r="C8" s="11"/>
      <c r="D8" s="11"/>
      <c r="E8" s="11"/>
      <c r="F8" s="11"/>
      <c r="G8" s="11"/>
      <c r="H8" s="11"/>
    </row>
    <row r="9" spans="1:8" ht="12.75">
      <c r="A9" s="11"/>
      <c r="B9" s="11"/>
      <c r="C9" s="11"/>
      <c r="D9" s="11"/>
      <c r="E9" s="11"/>
      <c r="F9" s="11"/>
      <c r="G9" s="11"/>
      <c r="H9" s="11"/>
    </row>
    <row r="10" spans="1:8" ht="12.75">
      <c r="A10" s="11"/>
      <c r="B10" s="11"/>
      <c r="C10" s="11"/>
      <c r="D10" s="11"/>
      <c r="E10" s="11"/>
      <c r="F10" s="11"/>
      <c r="G10" s="11"/>
      <c r="H10" s="11"/>
    </row>
    <row r="11" spans="1:9" ht="12.75">
      <c r="A11" s="8"/>
      <c r="B11" s="8"/>
      <c r="C11" s="8"/>
      <c r="D11" s="8"/>
      <c r="E11" s="8"/>
      <c r="F11" s="8"/>
      <c r="G11" s="8"/>
      <c r="H11" s="8"/>
      <c r="I11" s="9"/>
    </row>
    <row r="12" spans="1:9" ht="12.75">
      <c r="A12" s="8"/>
      <c r="B12" s="8"/>
      <c r="C12" s="8"/>
      <c r="D12" s="8"/>
      <c r="E12" s="8"/>
      <c r="F12" s="8"/>
      <c r="G12" s="8"/>
      <c r="H12" s="8"/>
      <c r="I12" s="9"/>
    </row>
    <row r="13" spans="1:9" ht="12.75">
      <c r="A13" s="8"/>
      <c r="B13" s="8"/>
      <c r="C13" s="8"/>
      <c r="D13" s="8"/>
      <c r="E13" s="8"/>
      <c r="F13" s="8"/>
      <c r="G13" s="8"/>
      <c r="H13" s="8"/>
      <c r="I13" s="9"/>
    </row>
    <row r="14" spans="1:12" ht="20.25">
      <c r="A14" s="8"/>
      <c r="B14" s="8"/>
      <c r="C14" s="8"/>
      <c r="D14" s="8"/>
      <c r="E14" s="8"/>
      <c r="F14" s="8"/>
      <c r="G14" s="8"/>
      <c r="H14" s="8"/>
      <c r="I14" s="9"/>
      <c r="K14" s="4" t="s">
        <v>5</v>
      </c>
      <c r="L14" s="4" t="s">
        <v>2</v>
      </c>
    </row>
    <row r="15" spans="1:12" ht="40.5">
      <c r="A15" s="8"/>
      <c r="B15" s="8"/>
      <c r="C15" s="8"/>
      <c r="D15" s="8"/>
      <c r="E15" s="8"/>
      <c r="F15" s="8"/>
      <c r="G15" s="8"/>
      <c r="H15" s="8"/>
      <c r="I15" s="9"/>
      <c r="K15" s="10" t="s">
        <v>14</v>
      </c>
      <c r="L15" s="4"/>
    </row>
    <row r="16" spans="1:12" ht="20.25">
      <c r="A16" s="8"/>
      <c r="B16" s="8"/>
      <c r="C16" s="8"/>
      <c r="D16" s="8"/>
      <c r="E16" s="8"/>
      <c r="F16" s="8"/>
      <c r="G16" s="8"/>
      <c r="H16" s="8"/>
      <c r="I16" s="9"/>
      <c r="K16" s="10"/>
      <c r="L16" s="4"/>
    </row>
    <row r="17" spans="1:12" ht="20.25">
      <c r="A17" s="8"/>
      <c r="B17" s="8"/>
      <c r="C17" s="8"/>
      <c r="D17" s="8"/>
      <c r="E17" s="8"/>
      <c r="F17" s="8"/>
      <c r="G17" s="8"/>
      <c r="H17" s="8"/>
      <c r="I17" s="9"/>
      <c r="K17" s="10"/>
      <c r="L17" s="4"/>
    </row>
    <row r="18" spans="1:12" ht="40.5">
      <c r="A18" s="8"/>
      <c r="B18" s="8"/>
      <c r="C18" s="8"/>
      <c r="D18" s="8"/>
      <c r="E18" s="8"/>
      <c r="F18" s="8"/>
      <c r="G18" s="8"/>
      <c r="H18" s="8"/>
      <c r="I18" s="9"/>
      <c r="K18" s="10" t="s">
        <v>15</v>
      </c>
      <c r="L18" s="4"/>
    </row>
    <row r="19" spans="1:12" ht="20.25">
      <c r="A19" s="8"/>
      <c r="B19" s="8"/>
      <c r="C19" s="8"/>
      <c r="D19" s="8"/>
      <c r="E19" s="8"/>
      <c r="F19" s="8"/>
      <c r="G19" s="8"/>
      <c r="H19" s="8"/>
      <c r="K19" s="13"/>
      <c r="L19" s="14"/>
    </row>
    <row r="20" spans="1:12" ht="20.25">
      <c r="A20" s="8"/>
      <c r="B20" s="8"/>
      <c r="C20" s="8"/>
      <c r="D20" s="8"/>
      <c r="E20" s="8"/>
      <c r="F20" s="8"/>
      <c r="G20" s="8"/>
      <c r="H20" s="8"/>
      <c r="K20" s="13"/>
      <c r="L20" s="14"/>
    </row>
    <row r="21" spans="1:12" ht="20.25">
      <c r="A21" s="8"/>
      <c r="B21" s="8"/>
      <c r="C21" s="8"/>
      <c r="D21" s="8"/>
      <c r="E21" s="8"/>
      <c r="F21" s="8"/>
      <c r="G21" s="8"/>
      <c r="H21" s="8"/>
      <c r="K21" s="13"/>
      <c r="L21" s="14"/>
    </row>
    <row r="22" spans="1:12" ht="20.25">
      <c r="A22" s="12"/>
      <c r="B22" s="12"/>
      <c r="C22" s="12"/>
      <c r="D22" s="12"/>
      <c r="E22" s="12"/>
      <c r="F22" s="12"/>
      <c r="G22" s="12"/>
      <c r="H22" s="12"/>
      <c r="I22" s="12"/>
      <c r="K22" s="13"/>
      <c r="L22" s="14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2.7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2.7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2.7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2"/>
      <c r="H34" s="12"/>
      <c r="I34" s="12"/>
    </row>
  </sheetData>
  <mergeCells count="2">
    <mergeCell ref="A4:H7"/>
    <mergeCell ref="A1:H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5">
      <selection activeCell="A10" sqref="A10:F12"/>
    </sheetView>
  </sheetViews>
  <sheetFormatPr defaultColWidth="9.140625" defaultRowHeight="12.75"/>
  <cols>
    <col min="1" max="1" width="26.8515625" style="22" customWidth="1"/>
    <col min="2" max="3" width="9.140625" style="16" customWidth="1"/>
    <col min="4" max="4" width="7.140625" style="16" customWidth="1"/>
    <col min="5" max="5" width="9.140625" style="16" hidden="1" customWidth="1"/>
    <col min="6" max="6" width="27.8515625" style="16" customWidth="1"/>
    <col min="7" max="9" width="9.140625" style="16" customWidth="1"/>
    <col min="10" max="10" width="15.00390625" style="16" customWidth="1"/>
    <col min="11" max="11" width="26.57421875" style="16" customWidth="1"/>
    <col min="12" max="14" width="9.140625" style="16" customWidth="1"/>
    <col min="15" max="15" width="9.140625" style="19" customWidth="1"/>
    <col min="16" max="16384" width="9.140625" style="18" customWidth="1"/>
  </cols>
  <sheetData>
    <row r="1" spans="1:15" ht="20.25">
      <c r="A1" s="16"/>
      <c r="J1" s="17" t="s">
        <v>0</v>
      </c>
      <c r="O1" s="16"/>
    </row>
    <row r="2" spans="1:15" ht="20.25">
      <c r="A2" s="17" t="s">
        <v>23</v>
      </c>
      <c r="J2" s="38" t="str">
        <f>IF(M15=1,"Wie, hast du denn gedacht, werden auswärtige Nationen dies aufnehmen",IF(M15=11,"Wie, hast du denn gedacht, werden dies die auswärtigen Nationen aufnehmen, wird sich der Ruf deiner Taten in anderen Königreichen und den entferntesten Landstrichen verbreiten, ...",""))</f>
        <v>Wie, hast du denn gedacht, werden dies die auswärtigen Nationen aufnehmen, wird sich der Ruf deiner Taten in anderen Königreichen und den entferntesten Landstrichen verbreiten, ...</v>
      </c>
      <c r="K2" s="36"/>
      <c r="L2" s="36"/>
      <c r="M2" s="36"/>
      <c r="N2" s="36"/>
      <c r="O2" s="16"/>
    </row>
    <row r="3" spans="1:15" ht="25.5" customHeight="1">
      <c r="A3" s="34" t="str">
        <f>IF(L15=1,"quemadmodum putavisti ... AcI: nationes exteras hoc accepturas (esse)",IF(L15=11,"Quem ad modum hoc accepturas nationes exteras, quem ad modum huius tui facti famam in regna aliorum atque in ultimas terras perventuram putasti",""))</f>
        <v>quemadmodum putavisti ... AcI: nationes exteras hoc accepturas (esse)</v>
      </c>
      <c r="B3" s="34"/>
      <c r="C3" s="34"/>
      <c r="D3" s="34"/>
      <c r="E3" s="34"/>
      <c r="F3" s="34"/>
      <c r="G3" s="34"/>
      <c r="H3" s="34"/>
      <c r="I3" s="34"/>
      <c r="J3" s="36"/>
      <c r="K3" s="36"/>
      <c r="L3" s="36"/>
      <c r="M3" s="36"/>
      <c r="N3" s="36"/>
      <c r="O3" s="16"/>
    </row>
    <row r="4" spans="1:14" ht="20.25">
      <c r="A4" s="34"/>
      <c r="B4" s="34"/>
      <c r="C4" s="34"/>
      <c r="D4" s="34"/>
      <c r="E4" s="34"/>
      <c r="F4" s="34"/>
      <c r="G4" s="34"/>
      <c r="H4" s="34"/>
      <c r="I4" s="34"/>
      <c r="J4" s="36"/>
      <c r="K4" s="36"/>
      <c r="L4" s="36"/>
      <c r="M4" s="36"/>
      <c r="N4" s="36"/>
    </row>
    <row r="5" spans="1:14" ht="20.25">
      <c r="A5" s="20" t="s">
        <v>22</v>
      </c>
      <c r="B5" s="15"/>
      <c r="C5" s="15"/>
      <c r="D5" s="15"/>
      <c r="E5" s="15"/>
      <c r="F5" s="15"/>
      <c r="G5" s="15"/>
      <c r="H5" s="15"/>
      <c r="I5" s="15"/>
      <c r="J5" s="36"/>
      <c r="K5" s="36"/>
      <c r="L5" s="36"/>
      <c r="M5" s="36"/>
      <c r="N5" s="36"/>
    </row>
    <row r="6" spans="1:14" ht="20.25">
      <c r="A6" s="35" t="str">
        <f>IF(L16=1,"cum audirent a praetore populi Romani in provincia violatum regem, spoliatum hospitem, eiectum socium populi Romani atque amicum","")</f>
        <v>cum audirent a praetore populi Romani in provincia violatum regem, spoliatum hospitem, eiectum socium populi Romani atque amicum</v>
      </c>
      <c r="B6" s="36"/>
      <c r="C6" s="36"/>
      <c r="D6" s="36"/>
      <c r="E6" s="36"/>
      <c r="F6" s="36"/>
      <c r="J6" s="38" t="str">
        <f>IF(M16=1,"... wenn sie hören, dass von einem römischen Praetor in einer Provinz ein König verletzt, ein Gast beraubt, ein Bundesgenosse und Freund des röm. Volkes hinausgeworfen worden ist","")</f>
        <v>... wenn sie hören, dass von einem römischen Praetor in einer Provinz ein König verletzt, ein Gast beraubt, ein Bundesgenosse und Freund des röm. Volkes hinausgeworfen worden ist</v>
      </c>
      <c r="K6" s="38"/>
      <c r="L6" s="38"/>
      <c r="M6" s="38"/>
      <c r="N6" s="38"/>
    </row>
    <row r="7" spans="1:14" ht="20.25">
      <c r="A7" s="35"/>
      <c r="B7" s="36"/>
      <c r="C7" s="36"/>
      <c r="D7" s="36"/>
      <c r="E7" s="36"/>
      <c r="F7" s="36"/>
      <c r="J7" s="38"/>
      <c r="K7" s="38"/>
      <c r="L7" s="38"/>
      <c r="M7" s="38"/>
      <c r="N7" s="38"/>
    </row>
    <row r="8" spans="1:14" ht="20.25">
      <c r="A8" s="37"/>
      <c r="B8" s="36"/>
      <c r="C8" s="36"/>
      <c r="D8" s="36"/>
      <c r="E8" s="36"/>
      <c r="F8" s="36"/>
      <c r="J8" s="38"/>
      <c r="K8" s="38"/>
      <c r="L8" s="38"/>
      <c r="M8" s="38"/>
      <c r="N8" s="38"/>
    </row>
    <row r="9" spans="1:14" ht="20.25">
      <c r="A9" s="20" t="s">
        <v>19</v>
      </c>
      <c r="J9" s="38"/>
      <c r="K9" s="38"/>
      <c r="L9" s="38"/>
      <c r="M9" s="38"/>
      <c r="N9" s="38"/>
    </row>
    <row r="10" spans="1:14" ht="26.25" customHeight="1">
      <c r="A10" s="39" t="str">
        <f>IF(L17=1,"Scitote, iudices",IF(L17=11,"scitote, iudices, nomen vestrum futurum (esse)",IF(L17=111,"scitote, iudices, nomen vestrum nationibus exteris odio futurum",IF(L17=1111,"Nomen vestrum populique Romani odio atque acerbitati scitote nationibus exteris, iudices, futurum, si istius haec tanta iniuria impunita discesserit.",""))))</f>
        <v>Nomen vestrum populique Romani odio atque acerbitati scitote nationibus exteris, iudices, futurum, si istius haec tanta iniuria impunita discesserit.</v>
      </c>
      <c r="B10" s="40"/>
      <c r="C10" s="40"/>
      <c r="D10" s="40"/>
      <c r="E10" s="40"/>
      <c r="F10" s="40"/>
      <c r="J10" s="41" t="str">
        <f>IF(M17=1,"Wisst, Richter, dass euer Name den auswärtigen Völkern verhasst sein wird",IF(M17=11,"Wisst, Richter, dass euer Name den auswärtigen Völkern verhasst sein wird, wenn das so gravierende Unrecht dieses Mannes unbestraft bleibt",""))</f>
        <v>Wisst, Richter, dass euer Name den auswärtigen Völkern verhasst sein wird, wenn das so gravierende Unrecht dieses Mannes unbestraft bleibt</v>
      </c>
      <c r="K10" s="41"/>
      <c r="L10" s="41"/>
      <c r="M10" s="41"/>
      <c r="N10" s="41"/>
    </row>
    <row r="11" spans="1:14" ht="20.25">
      <c r="A11" s="40"/>
      <c r="B11" s="40"/>
      <c r="C11" s="40"/>
      <c r="D11" s="40"/>
      <c r="E11" s="40"/>
      <c r="F11" s="40"/>
      <c r="J11" s="41"/>
      <c r="K11" s="41"/>
      <c r="L11" s="41"/>
      <c r="M11" s="41"/>
      <c r="N11" s="41"/>
    </row>
    <row r="12" spans="1:14" ht="20.25">
      <c r="A12" s="40"/>
      <c r="B12" s="40"/>
      <c r="C12" s="40"/>
      <c r="D12" s="40"/>
      <c r="E12" s="40"/>
      <c r="F12" s="40"/>
      <c r="J12" s="41"/>
      <c r="K12" s="41"/>
      <c r="L12" s="41"/>
      <c r="M12" s="41"/>
      <c r="N12" s="41"/>
    </row>
    <row r="13" ht="20.25">
      <c r="A13" s="17" t="s">
        <v>18</v>
      </c>
    </row>
    <row r="14" spans="1:13" ht="28.5" customHeight="1">
      <c r="A14" s="43" t="str">
        <f>IF(L18=1,"Sic omnes arbitrabuntur,",IF(L18=11,"Sic omnes arbitrabuntur non istius solius hoc esse facinus",IF(L18=111,"Sic omnes arbitrabuntur non istius solius hoc esse facinus, sed eorum etiam qui adprobarint",IF(L18=1111,"Sic omnes arbitrabuntur, praesertim cum haec fama de nostrorum hominum avaritia et cupiditate percrebruerit, non istius solius hoc esse facinus, sed eorum etiam qui adprobarint",""))))</f>
        <v>Sic omnes arbitrabuntur, praesertim cum haec fama de nostrorum hominum avaritia et cupiditate percrebruerit, non istius solius hoc esse facinus, sed eorum etiam qui adprobarint</v>
      </c>
      <c r="B14" s="44"/>
      <c r="C14" s="44"/>
      <c r="D14" s="44"/>
      <c r="E14" s="44"/>
      <c r="F14" s="44"/>
      <c r="G14" s="44"/>
      <c r="K14" s="21" t="s">
        <v>5</v>
      </c>
      <c r="L14" s="21" t="s">
        <v>2</v>
      </c>
      <c r="M14" s="21"/>
    </row>
    <row r="15" spans="1:13" ht="20.25">
      <c r="A15" s="44"/>
      <c r="B15" s="44"/>
      <c r="C15" s="44"/>
      <c r="D15" s="44"/>
      <c r="E15" s="44"/>
      <c r="F15" s="44"/>
      <c r="G15" s="44"/>
      <c r="K15" s="21" t="s">
        <v>24</v>
      </c>
      <c r="L15" s="21">
        <v>1</v>
      </c>
      <c r="M15" s="21">
        <v>11</v>
      </c>
    </row>
    <row r="16" spans="1:13" ht="20.25">
      <c r="A16" s="44"/>
      <c r="B16" s="44"/>
      <c r="C16" s="44"/>
      <c r="D16" s="44"/>
      <c r="E16" s="44"/>
      <c r="F16" s="44"/>
      <c r="G16" s="44"/>
      <c r="K16" s="21" t="s">
        <v>25</v>
      </c>
      <c r="L16" s="21">
        <v>1</v>
      </c>
      <c r="M16" s="21">
        <v>1</v>
      </c>
    </row>
    <row r="17" spans="1:13" ht="20.25">
      <c r="A17" s="44"/>
      <c r="B17" s="44"/>
      <c r="C17" s="44"/>
      <c r="D17" s="44"/>
      <c r="E17" s="44"/>
      <c r="F17" s="44"/>
      <c r="G17" s="44"/>
      <c r="K17" s="21" t="s">
        <v>16</v>
      </c>
      <c r="L17" s="21">
        <v>1111</v>
      </c>
      <c r="M17" s="21">
        <v>11</v>
      </c>
    </row>
    <row r="18" spans="1:13" ht="20.25">
      <c r="A18" s="44"/>
      <c r="B18" s="44"/>
      <c r="C18" s="44"/>
      <c r="D18" s="44"/>
      <c r="E18" s="44"/>
      <c r="F18" s="44"/>
      <c r="G18" s="44"/>
      <c r="K18" s="21" t="s">
        <v>21</v>
      </c>
      <c r="L18" s="21">
        <v>1111</v>
      </c>
      <c r="M18" s="21">
        <v>1</v>
      </c>
    </row>
    <row r="19" spans="1:13" ht="20.25">
      <c r="A19" s="20" t="s">
        <v>17</v>
      </c>
      <c r="K19" s="21" t="s">
        <v>7</v>
      </c>
      <c r="L19" s="21">
        <v>111</v>
      </c>
      <c r="M19" s="21"/>
    </row>
    <row r="20" spans="1:13" ht="20.25">
      <c r="A20" s="35" t="str">
        <f>IF(L19=1,"sin hoc vos neglexisse audient",IF(L19=11,"sin hoc vos neglexisse audient, non tam amentes erunt",IF(L19=111,"sin hoc vos neglexisse audient, non tam amentes erunt, ut operam curam pecuniam impendant in eas res, ...RV","")))</f>
        <v>sin hoc vos neglexisse audient, non tam amentes erunt, ut operam curam pecuniam impendant in eas res, ...RV</v>
      </c>
      <c r="B20" s="36"/>
      <c r="C20" s="36"/>
      <c r="D20" s="36"/>
      <c r="E20" s="36"/>
      <c r="F20" s="36"/>
      <c r="G20" s="36"/>
      <c r="H20" s="36"/>
      <c r="K20" s="21" t="s">
        <v>20</v>
      </c>
      <c r="L20" s="21">
        <v>1</v>
      </c>
      <c r="M20" s="21"/>
    </row>
    <row r="21" spans="1:13" ht="20.25">
      <c r="A21" s="37"/>
      <c r="B21" s="36"/>
      <c r="C21" s="36"/>
      <c r="D21" s="36"/>
      <c r="E21" s="36"/>
      <c r="F21" s="36"/>
      <c r="G21" s="36"/>
      <c r="H21" s="36"/>
      <c r="K21" s="21"/>
      <c r="L21" s="21"/>
      <c r="M21" s="21"/>
    </row>
    <row r="22" spans="1:13" ht="20.25">
      <c r="A22" s="37"/>
      <c r="B22" s="36"/>
      <c r="C22" s="36"/>
      <c r="D22" s="36"/>
      <c r="E22" s="36"/>
      <c r="F22" s="36"/>
      <c r="G22" s="36"/>
      <c r="H22" s="36"/>
      <c r="K22" s="21" t="s">
        <v>9</v>
      </c>
      <c r="L22" s="21">
        <v>2</v>
      </c>
      <c r="M22" s="21"/>
    </row>
    <row r="23" ht="20.25">
      <c r="A23" s="20" t="s">
        <v>11</v>
      </c>
    </row>
    <row r="24" spans="1:10" ht="20.25">
      <c r="A24" s="35" t="str">
        <f>IF(L20=1,"ut operam curam pecuniam impendant in eas res, quae vobis gratae non erunt",IF(L20=11,"non tam amentes erunt, ut ..arbitrentur quas (=res) vobis gratas fore",IF(L20=111,"ut operam curam pecuniam impendant in eas res, quas vobis gratas fore non arbitrentur","")))</f>
        <v>ut operam curam pecuniam impendant in eas res, quae vobis gratae non erunt</v>
      </c>
      <c r="B24" s="40"/>
      <c r="C24" s="40"/>
      <c r="D24" s="40"/>
      <c r="E24" s="40"/>
      <c r="F24" s="40"/>
      <c r="J24" s="17" t="s">
        <v>0</v>
      </c>
    </row>
    <row r="25" spans="1:14" ht="20.25">
      <c r="A25" s="42"/>
      <c r="B25" s="40"/>
      <c r="C25" s="40"/>
      <c r="D25" s="40"/>
      <c r="E25" s="40"/>
      <c r="F25" s="40"/>
      <c r="J25" s="38" t="str">
        <f>IF(M18=1,"So werden alle glauben, insbesondere wenn sich der Ruf unserer Habgier und Begehrlichkeit ausgebreitet hat, dass dies nicht die Untat dieses einzelnen ist, sondern auch aller, die das gebilligt haben","")</f>
        <v>So werden alle glauben, insbesondere wenn sich der Ruf unserer Habgier und Begehrlichkeit ausgebreitet hat, dass dies nicht die Untat dieses einzelnen ist, sondern auch aller, die das gebilligt haben</v>
      </c>
      <c r="K25" s="38"/>
      <c r="L25" s="38"/>
      <c r="M25" s="38"/>
      <c r="N25" s="38"/>
    </row>
    <row r="26" spans="1:14" ht="20.25">
      <c r="A26" s="42"/>
      <c r="B26" s="40"/>
      <c r="C26" s="40"/>
      <c r="D26" s="40"/>
      <c r="E26" s="40"/>
      <c r="F26" s="40"/>
      <c r="J26" s="38"/>
      <c r="K26" s="38"/>
      <c r="L26" s="38"/>
      <c r="M26" s="38"/>
      <c r="N26" s="38"/>
    </row>
    <row r="27" spans="10:14" ht="20.25">
      <c r="J27" s="36"/>
      <c r="K27" s="36"/>
      <c r="L27" s="36"/>
      <c r="M27" s="36"/>
      <c r="N27" s="36"/>
    </row>
    <row r="28" spans="10:14" ht="20.25">
      <c r="J28" s="36"/>
      <c r="K28" s="36"/>
      <c r="L28" s="36"/>
      <c r="M28" s="36"/>
      <c r="N28" s="36"/>
    </row>
  </sheetData>
  <mergeCells count="10">
    <mergeCell ref="A10:F12"/>
    <mergeCell ref="J10:N12"/>
    <mergeCell ref="A24:F26"/>
    <mergeCell ref="A14:G18"/>
    <mergeCell ref="A20:H22"/>
    <mergeCell ref="J25:N28"/>
    <mergeCell ref="A3:I4"/>
    <mergeCell ref="A6:F8"/>
    <mergeCell ref="J6:N9"/>
    <mergeCell ref="J2:N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</dc:creator>
  <cp:keywords/>
  <dc:description/>
  <cp:lastModifiedBy>gebhard</cp:lastModifiedBy>
  <dcterms:created xsi:type="dcterms:W3CDTF">2008-05-27T12:30:38Z</dcterms:created>
  <dcterms:modified xsi:type="dcterms:W3CDTF">2009-02-13T19:11:00Z</dcterms:modified>
  <cp:category/>
  <cp:version/>
  <cp:contentType/>
  <cp:contentStatus/>
</cp:coreProperties>
</file>